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10 Información Disciplina Financiera pend\"/>
    </mc:Choice>
  </mc:AlternateContent>
  <bookViews>
    <workbookView xWindow="0" yWindow="0" windowWidth="20490" windowHeight="7500"/>
  </bookViews>
  <sheets>
    <sheet name="LDF E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'LDF ESF'!$C$4:$H$89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H80" i="1"/>
  <c r="H79" i="1" s="1"/>
  <c r="G80" i="1"/>
  <c r="G79" i="1" s="1"/>
  <c r="H77" i="1"/>
  <c r="G77" i="1"/>
  <c r="H76" i="1"/>
  <c r="G76" i="1"/>
  <c r="H74" i="1"/>
  <c r="G74" i="1"/>
  <c r="H73" i="1"/>
  <c r="H72" i="1" s="1"/>
  <c r="G73" i="1"/>
  <c r="G72" i="1" s="1"/>
  <c r="H69" i="1"/>
  <c r="G69" i="1"/>
  <c r="H68" i="1"/>
  <c r="G68" i="1"/>
  <c r="E61" i="1"/>
  <c r="D61" i="1"/>
  <c r="E60" i="1"/>
  <c r="D60" i="1"/>
  <c r="H59" i="1"/>
  <c r="G59" i="1"/>
  <c r="E59" i="1"/>
  <c r="D59" i="1"/>
  <c r="H58" i="1"/>
  <c r="G58" i="1"/>
  <c r="E58" i="1"/>
  <c r="D58" i="1"/>
  <c r="H57" i="1"/>
  <c r="H61" i="1" s="1"/>
  <c r="G57" i="1"/>
  <c r="G61" i="1" s="1"/>
  <c r="E57" i="1"/>
  <c r="D57" i="1"/>
  <c r="E56" i="1"/>
  <c r="D56" i="1"/>
  <c r="E55" i="1"/>
  <c r="D55" i="1"/>
  <c r="E54" i="1"/>
  <c r="E64" i="1" s="1"/>
  <c r="D54" i="1"/>
  <c r="D64" i="1" s="1"/>
  <c r="H49" i="1"/>
  <c r="G49" i="1"/>
  <c r="E48" i="1"/>
  <c r="E45" i="1" s="1"/>
  <c r="D48" i="1"/>
  <c r="D45" i="1" s="1"/>
  <c r="H47" i="1"/>
  <c r="G47" i="1"/>
  <c r="H46" i="1"/>
  <c r="G46" i="1"/>
  <c r="E46" i="1"/>
  <c r="D46" i="1"/>
  <c r="H45" i="1"/>
  <c r="H42" i="1" s="1"/>
  <c r="G45" i="1"/>
  <c r="G42" i="1" s="1"/>
  <c r="E44" i="1"/>
  <c r="D44" i="1"/>
  <c r="E43" i="1"/>
  <c r="D43" i="1"/>
  <c r="H40" i="1"/>
  <c r="G40" i="1"/>
  <c r="E40" i="1"/>
  <c r="D40" i="1"/>
  <c r="H37" i="1"/>
  <c r="H35" i="1" s="1"/>
  <c r="G37" i="1"/>
  <c r="G35" i="1" s="1"/>
  <c r="H36" i="1"/>
  <c r="G36" i="1"/>
  <c r="E36" i="1"/>
  <c r="E35" i="1" s="1"/>
  <c r="D36" i="1"/>
  <c r="D35" i="1" s="1"/>
  <c r="H34" i="1"/>
  <c r="G34" i="1"/>
  <c r="E33" i="1"/>
  <c r="D33" i="1"/>
  <c r="H32" i="1"/>
  <c r="H31" i="1" s="1"/>
  <c r="G32" i="1"/>
  <c r="G31" i="1" s="1"/>
  <c r="E31" i="1"/>
  <c r="D31" i="1"/>
  <c r="E30" i="1"/>
  <c r="D30" i="1"/>
  <c r="E28" i="1"/>
  <c r="D28" i="1"/>
  <c r="H27" i="1"/>
  <c r="G27" i="1"/>
  <c r="E27" i="1"/>
  <c r="D27" i="1"/>
  <c r="E26" i="1"/>
  <c r="D26" i="1"/>
  <c r="E25" i="1"/>
  <c r="D25" i="1"/>
  <c r="E24" i="1"/>
  <c r="D24" i="1"/>
  <c r="H23" i="1"/>
  <c r="G23" i="1"/>
  <c r="E23" i="1"/>
  <c r="D23" i="1"/>
  <c r="H22" i="1"/>
  <c r="G22" i="1"/>
  <c r="E22" i="1"/>
  <c r="D22" i="1"/>
  <c r="E21" i="1"/>
  <c r="D21" i="1"/>
  <c r="H20" i="1"/>
  <c r="G20" i="1"/>
  <c r="E19" i="1"/>
  <c r="D19" i="1"/>
  <c r="H18" i="1"/>
  <c r="G18" i="1"/>
  <c r="E17" i="1"/>
  <c r="D17" i="1"/>
  <c r="D13" i="1" s="1"/>
  <c r="H16" i="1"/>
  <c r="G16" i="1"/>
  <c r="H15" i="1"/>
  <c r="G15" i="1"/>
  <c r="E15" i="1"/>
  <c r="D15" i="1"/>
  <c r="H14" i="1"/>
  <c r="G14" i="1"/>
  <c r="G13" i="1" s="1"/>
  <c r="E14" i="1"/>
  <c r="D14" i="1"/>
  <c r="E13" i="1"/>
  <c r="G8" i="1"/>
  <c r="D8" i="1"/>
  <c r="C6" i="1"/>
  <c r="D29" i="1" l="1"/>
  <c r="D51" i="1" s="1"/>
  <c r="D66" i="1" s="1"/>
  <c r="D42" i="1"/>
  <c r="G67" i="1"/>
  <c r="H13" i="1"/>
  <c r="E29" i="1"/>
  <c r="E51" i="1" s="1"/>
  <c r="E66" i="1" s="1"/>
  <c r="E42" i="1"/>
  <c r="H67" i="1"/>
  <c r="G51" i="1"/>
  <c r="G63" i="1" s="1"/>
  <c r="G83" i="1"/>
  <c r="H51" i="1"/>
  <c r="H63" i="1" s="1"/>
  <c r="H83" i="1"/>
  <c r="H85" i="1" l="1"/>
  <c r="G85" i="1"/>
</calcChain>
</file>

<file path=xl/sharedStrings.xml><?xml version="1.0" encoding="utf-8"?>
<sst xmlns="http://schemas.openxmlformats.org/spreadsheetml/2006/main" count="125" uniqueCount="123">
  <si>
    <t>INSTITUTO DE SEGURIDAD SOCIAL DEL ESTADO DE GUANAJUATO, Gobierno del Estado de Guanajuato</t>
  </si>
  <si>
    <t>Estado de Situación Financiera Detallado - LDF</t>
  </si>
  <si>
    <t>(PESOS)</t>
  </si>
  <si>
    <t>Concepto (c)</t>
  </si>
  <si>
    <t>31 de diciembre de 2023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</si>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</sst>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/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justify" vertical="center" wrapText="1"/>
    </xf>
    <xf numFmtId="0" fontId="6" fillId="0" borderId="9" xfId="3" applyFont="1" applyFill="1" applyBorder="1" applyAlignment="1">
      <alignment horizontal="justify" vertical="center" wrapText="1"/>
    </xf>
    <xf numFmtId="0" fontId="5" fillId="0" borderId="3" xfId="3" applyFont="1" applyFill="1" applyBorder="1" applyAlignment="1">
      <alignment horizontal="justify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3" fontId="3" fillId="0" borderId="10" xfId="3" applyNumberFormat="1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horizontal="left" vertical="center" wrapText="1"/>
    </xf>
    <xf numFmtId="4" fontId="3" fillId="0" borderId="10" xfId="3" applyNumberFormat="1" applyFont="1" applyFill="1" applyBorder="1" applyAlignment="1">
      <alignment horizontal="right" vertical="center" wrapText="1"/>
    </xf>
    <xf numFmtId="0" fontId="6" fillId="0" borderId="5" xfId="3" applyFont="1" applyFill="1" applyBorder="1" applyAlignment="1">
      <alignment horizontal="left" vertical="center" wrapText="1"/>
    </xf>
    <xf numFmtId="4" fontId="4" fillId="0" borderId="0" xfId="3" applyNumberFormat="1" applyFont="1" applyFill="1"/>
    <xf numFmtId="4" fontId="6" fillId="0" borderId="10" xfId="3" applyNumberFormat="1" applyFont="1" applyFill="1" applyBorder="1" applyAlignment="1">
      <alignment horizontal="right" vertical="center" wrapText="1"/>
    </xf>
    <xf numFmtId="4" fontId="6" fillId="0" borderId="10" xfId="3" applyNumberFormat="1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/>
    </xf>
    <xf numFmtId="165" fontId="4" fillId="0" borderId="0" xfId="1" applyNumberFormat="1" applyFont="1" applyFill="1"/>
    <xf numFmtId="0" fontId="6" fillId="0" borderId="11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horizontal="left" vertical="center" wrapText="1"/>
    </xf>
    <xf numFmtId="0" fontId="7" fillId="0" borderId="0" xfId="3" applyFont="1" applyFill="1"/>
  </cellXfs>
  <cellStyles count="5">
    <cellStyle name="Millares" xfId="1" builtinId="3"/>
    <cellStyle name="Millares 2 21" xfId="4"/>
    <cellStyle name="Normal" xfId="0" builtinId="0"/>
    <cellStyle name="Normal 2 2 2" xfId="2"/>
    <cellStyle name="Normal 7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vargasma\Documents\ISSEG%20Informaci&#243;n%20Financiera\Financieros\01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3">
          <cell r="C3">
            <v>2024</v>
          </cell>
        </row>
        <row r="4">
          <cell r="C4">
            <v>2023</v>
          </cell>
        </row>
        <row r="14">
          <cell r="D14" t="str">
            <v>Al 30 de junio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J9">
            <v>195500</v>
          </cell>
          <cell r="L9">
            <v>195500</v>
          </cell>
        </row>
        <row r="120">
          <cell r="J120">
            <v>413284023.67000008</v>
          </cell>
          <cell r="L120">
            <v>494324622.83000004</v>
          </cell>
        </row>
        <row r="156">
          <cell r="J156">
            <v>1061076831.11</v>
          </cell>
          <cell r="L156">
            <v>777560936.14999998</v>
          </cell>
        </row>
        <row r="159">
          <cell r="J159">
            <v>6129.58</v>
          </cell>
          <cell r="L159">
            <v>6135.8099999999995</v>
          </cell>
        </row>
        <row r="190">
          <cell r="J190">
            <v>10081617.4</v>
          </cell>
          <cell r="L190">
            <v>0</v>
          </cell>
        </row>
        <row r="199">
          <cell r="J199">
            <v>251907063.18000001</v>
          </cell>
          <cell r="L199">
            <v>110195996.15000001</v>
          </cell>
        </row>
        <row r="225">
          <cell r="J225">
            <v>102074999.19999999</v>
          </cell>
          <cell r="L225">
            <v>101736536.64</v>
          </cell>
        </row>
        <row r="230">
          <cell r="J230">
            <v>12818450.75</v>
          </cell>
          <cell r="L230">
            <v>0</v>
          </cell>
        </row>
        <row r="233">
          <cell r="J233">
            <v>14925896.24</v>
          </cell>
          <cell r="L233">
            <v>85194241.989999995</v>
          </cell>
        </row>
        <row r="244">
          <cell r="J244">
            <v>3781086029.0500007</v>
          </cell>
          <cell r="L244">
            <v>3468926033.21</v>
          </cell>
        </row>
        <row r="248">
          <cell r="J248">
            <v>290482.13</v>
          </cell>
          <cell r="L248">
            <v>328345.11</v>
          </cell>
        </row>
        <row r="250">
          <cell r="J250">
            <v>4789357.95</v>
          </cell>
          <cell r="L250">
            <v>7007355.6900000004</v>
          </cell>
        </row>
        <row r="252">
          <cell r="J252">
            <v>10512387.43</v>
          </cell>
          <cell r="L252">
            <v>10512387.43</v>
          </cell>
        </row>
        <row r="256">
          <cell r="J256">
            <v>97016862.450000003</v>
          </cell>
          <cell r="L256">
            <v>12268499.439999999</v>
          </cell>
        </row>
        <row r="272">
          <cell r="J272">
            <v>1315157405.79</v>
          </cell>
          <cell r="L272">
            <v>1444878427.8400004</v>
          </cell>
        </row>
        <row r="276">
          <cell r="J276">
            <v>20608816.650000002</v>
          </cell>
          <cell r="L276">
            <v>13340316.779999999</v>
          </cell>
        </row>
        <row r="281">
          <cell r="J281">
            <v>-3507085.2800000003</v>
          </cell>
          <cell r="L281">
            <v>-3294974.85</v>
          </cell>
        </row>
        <row r="283">
          <cell r="J283">
            <v>-7846396.6600000001</v>
          </cell>
          <cell r="L283">
            <v>-4129417.69</v>
          </cell>
        </row>
        <row r="285">
          <cell r="J285">
            <v>3684767</v>
          </cell>
          <cell r="L285">
            <v>3554796</v>
          </cell>
        </row>
        <row r="288">
          <cell r="J288">
            <v>58084729.200000003</v>
          </cell>
          <cell r="L288">
            <v>55032272.460000001</v>
          </cell>
        </row>
        <row r="322">
          <cell r="J322">
            <v>24527866926.289997</v>
          </cell>
          <cell r="L322">
            <v>24220886074.140003</v>
          </cell>
        </row>
        <row r="327">
          <cell r="J327">
            <v>49844453.32</v>
          </cell>
          <cell r="L327">
            <v>49844453.32</v>
          </cell>
        </row>
        <row r="331">
          <cell r="J331">
            <v>47725094</v>
          </cell>
          <cell r="L331">
            <v>144002000</v>
          </cell>
        </row>
        <row r="365">
          <cell r="J365">
            <v>5291363517.3300009</v>
          </cell>
          <cell r="L365">
            <v>5303240473.25</v>
          </cell>
        </row>
        <row r="368">
          <cell r="J368">
            <v>229921270.38999999</v>
          </cell>
          <cell r="L368">
            <v>189529893.41</v>
          </cell>
        </row>
        <row r="371">
          <cell r="J371">
            <v>990197368.25</v>
          </cell>
          <cell r="L371">
            <v>990197368.25</v>
          </cell>
        </row>
        <row r="374">
          <cell r="J374">
            <v>172009937.03999999</v>
          </cell>
          <cell r="L374">
            <v>161078336.88</v>
          </cell>
        </row>
        <row r="384">
          <cell r="J384">
            <v>186543746.04999998</v>
          </cell>
          <cell r="L384">
            <v>186229196.48000002</v>
          </cell>
        </row>
        <row r="389">
          <cell r="J389">
            <v>3526621.0799999996</v>
          </cell>
          <cell r="L389">
            <v>3621592.4899999998</v>
          </cell>
        </row>
        <row r="392">
          <cell r="J392">
            <v>1361221.5</v>
          </cell>
          <cell r="L392">
            <v>1362973.5</v>
          </cell>
        </row>
        <row r="397">
          <cell r="J397">
            <v>47488684.519999996</v>
          </cell>
          <cell r="L397">
            <v>45997072.450000003</v>
          </cell>
        </row>
        <row r="408">
          <cell r="J408">
            <v>112606045.77</v>
          </cell>
          <cell r="L408">
            <v>112748316.59</v>
          </cell>
        </row>
        <row r="410">
          <cell r="J410">
            <v>0</v>
          </cell>
          <cell r="L410">
            <v>0</v>
          </cell>
        </row>
        <row r="412">
          <cell r="J412">
            <v>85103000</v>
          </cell>
          <cell r="L412">
            <v>85103000</v>
          </cell>
        </row>
        <row r="414">
          <cell r="J414">
            <v>5399359.2800000003</v>
          </cell>
          <cell r="L414">
            <v>5399359.2800000003</v>
          </cell>
        </row>
        <row r="418">
          <cell r="J418">
            <v>-370065028.72000003</v>
          </cell>
          <cell r="L418">
            <v>-361969852.89999998</v>
          </cell>
        </row>
        <row r="444">
          <cell r="J444">
            <v>-251204386.43000001</v>
          </cell>
          <cell r="L444">
            <v>-244842925.44999999</v>
          </cell>
        </row>
        <row r="455">
          <cell r="J455">
            <v>-43818545.689999998</v>
          </cell>
          <cell r="L455">
            <v>-41339117.869999997</v>
          </cell>
        </row>
        <row r="458">
          <cell r="J458">
            <v>8200501.0499999998</v>
          </cell>
          <cell r="L458">
            <v>9325547.3000000007</v>
          </cell>
        </row>
        <row r="474">
          <cell r="J474">
            <v>32469804.290000003</v>
          </cell>
          <cell r="L474">
            <v>49564978.420000002</v>
          </cell>
        </row>
        <row r="476">
          <cell r="J476">
            <v>-21960024.120000001</v>
          </cell>
          <cell r="L476">
            <v>-23696087.829999998</v>
          </cell>
        </row>
        <row r="482">
          <cell r="J482">
            <v>-30582265.529999997</v>
          </cell>
          <cell r="L482">
            <v>-28395810.779999997</v>
          </cell>
        </row>
        <row r="495">
          <cell r="J495">
            <v>-23881099.080000002</v>
          </cell>
          <cell r="L495">
            <v>-28578812.859999999</v>
          </cell>
        </row>
        <row r="500">
          <cell r="J500">
            <v>-341919523.67000002</v>
          </cell>
          <cell r="L500">
            <v>-487283371.50999999</v>
          </cell>
        </row>
        <row r="504">
          <cell r="J504">
            <v>-2621308.52</v>
          </cell>
          <cell r="L504">
            <v>-105082.01</v>
          </cell>
        </row>
        <row r="508">
          <cell r="J508">
            <v>-586382.81000000006</v>
          </cell>
          <cell r="L508">
            <v>-560940.72</v>
          </cell>
        </row>
        <row r="579">
          <cell r="J579">
            <v>-592303593.86000001</v>
          </cell>
          <cell r="L579">
            <v>-618076245.49000001</v>
          </cell>
        </row>
        <row r="597">
          <cell r="J597">
            <v>-34152059.989999995</v>
          </cell>
          <cell r="L597">
            <v>-20552351.669999998</v>
          </cell>
        </row>
        <row r="600">
          <cell r="J600">
            <v>-1501728.28</v>
          </cell>
          <cell r="L600">
            <v>-2010899.7</v>
          </cell>
        </row>
        <row r="612">
          <cell r="J612">
            <v>-5382016.6200000001</v>
          </cell>
          <cell r="L612">
            <v>-5834356.71</v>
          </cell>
        </row>
        <row r="616">
          <cell r="J616">
            <v>-8683050.1799999997</v>
          </cell>
          <cell r="L616">
            <v>-7769670.8399999999</v>
          </cell>
        </row>
        <row r="622">
          <cell r="J622">
            <v>-1026839897.28</v>
          </cell>
          <cell r="L622">
            <v>-1021262971.9300001</v>
          </cell>
        </row>
        <row r="624">
          <cell r="J624">
            <v>-277914</v>
          </cell>
          <cell r="L624">
            <v>-172362</v>
          </cell>
        </row>
        <row r="628">
          <cell r="J628">
            <v>-299158422.49000001</v>
          </cell>
          <cell r="L628">
            <v>-5428.44</v>
          </cell>
        </row>
        <row r="630">
          <cell r="J630">
            <v>0</v>
          </cell>
          <cell r="L630">
            <v>0</v>
          </cell>
        </row>
        <row r="634">
          <cell r="J634">
            <v>-1301266.81</v>
          </cell>
          <cell r="L634">
            <v>-751875.94</v>
          </cell>
        </row>
        <row r="637">
          <cell r="J637">
            <v>-1368675.47</v>
          </cell>
          <cell r="L637">
            <v>-1462259.05</v>
          </cell>
        </row>
        <row r="642">
          <cell r="J642">
            <v>0</v>
          </cell>
          <cell r="L642">
            <v>0</v>
          </cell>
        </row>
        <row r="644">
          <cell r="J644">
            <v>0</v>
          </cell>
          <cell r="L644">
            <v>0</v>
          </cell>
        </row>
        <row r="648">
          <cell r="J648">
            <v>-153892697.21000001</v>
          </cell>
          <cell r="L648">
            <v>-150660548.06</v>
          </cell>
        </row>
        <row r="654">
          <cell r="J654">
            <v>-237736470.85999998</v>
          </cell>
          <cell r="L654">
            <v>-231582610.00999999</v>
          </cell>
        </row>
        <row r="662">
          <cell r="J662">
            <v>-40908170.209999993</v>
          </cell>
          <cell r="L662">
            <v>-516793.23</v>
          </cell>
        </row>
        <row r="665">
          <cell r="J665">
            <v>-12527428.939999999</v>
          </cell>
          <cell r="L665">
            <v>-12527428.939999999</v>
          </cell>
        </row>
        <row r="707">
          <cell r="J707">
            <v>-34847580832.979996</v>
          </cell>
          <cell r="L707">
            <v>-31606314896.799995</v>
          </cell>
        </row>
        <row r="709">
          <cell r="J709">
            <v>0</v>
          </cell>
          <cell r="L709">
            <v>0</v>
          </cell>
        </row>
        <row r="711">
          <cell r="J711">
            <v>0</v>
          </cell>
          <cell r="L711">
            <v>0</v>
          </cell>
        </row>
        <row r="713">
          <cell r="J713">
            <v>0</v>
          </cell>
          <cell r="L713">
            <v>0</v>
          </cell>
        </row>
        <row r="715">
          <cell r="J715">
            <v>0</v>
          </cell>
          <cell r="L715">
            <v>0</v>
          </cell>
        </row>
        <row r="1255">
          <cell r="J1255">
            <v>-7056030425.0099983</v>
          </cell>
          <cell r="L1255">
            <v>-14428746709.940002</v>
          </cell>
        </row>
        <row r="1256">
          <cell r="J1256">
            <v>6468407797.7600002</v>
          </cell>
          <cell r="L1256">
            <v>11189250763.929998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L89"/>
  <sheetViews>
    <sheetView showGridLines="0" tabSelected="1" zoomScale="70" zoomScaleNormal="70" workbookViewId="0">
      <selection activeCell="C106" sqref="C106"/>
    </sheetView>
  </sheetViews>
  <sheetFormatPr baseColWidth="10" defaultColWidth="11.42578125" defaultRowHeight="11.25" x14ac:dyDescent="0.2"/>
  <cols>
    <col min="1" max="2" width="11.42578125" style="4"/>
    <col min="3" max="3" width="36.85546875" style="4" customWidth="1"/>
    <col min="4" max="4" width="24.140625" style="4" customWidth="1"/>
    <col min="5" max="5" width="19.85546875" style="4" customWidth="1"/>
    <col min="6" max="6" width="39" style="4" customWidth="1"/>
    <col min="7" max="7" width="22" style="4" customWidth="1"/>
    <col min="8" max="8" width="21.28515625" style="4" customWidth="1"/>
    <col min="9" max="9" width="2.7109375" style="4" customWidth="1"/>
    <col min="10" max="10" width="11.42578125" style="4"/>
    <col min="11" max="11" width="11.7109375" style="4" bestFit="1" customWidth="1"/>
    <col min="12" max="16384" width="11.42578125" style="4"/>
  </cols>
  <sheetData>
    <row r="4" spans="3:10" ht="11.25" customHeight="1" x14ac:dyDescent="0.2">
      <c r="C4" s="1" t="s">
        <v>0</v>
      </c>
      <c r="D4" s="2"/>
      <c r="E4" s="2"/>
      <c r="F4" s="2"/>
      <c r="G4" s="2"/>
      <c r="H4" s="3"/>
    </row>
    <row r="5" spans="3:10" ht="11.25" customHeight="1" x14ac:dyDescent="0.2">
      <c r="C5" s="5" t="s">
        <v>1</v>
      </c>
      <c r="D5" s="6"/>
      <c r="E5" s="6"/>
      <c r="F5" s="6"/>
      <c r="G5" s="6"/>
      <c r="H5" s="7"/>
    </row>
    <row r="6" spans="3:10" ht="11.25" customHeight="1" x14ac:dyDescent="0.2">
      <c r="C6" s="5" t="str">
        <f>+"Al 31 de diciembre de"&amp;" "&amp;[1]ENCABEZADOS!$C$4&amp;" "&amp;"y"&amp;" "&amp;LOWER([1]ENCABEZADOS!$D$14)</f>
        <v>Al 31 de diciembre de 2023 y al 30 de junio de 2024</v>
      </c>
      <c r="D6" s="6"/>
      <c r="E6" s="6"/>
      <c r="F6" s="6"/>
      <c r="G6" s="6"/>
      <c r="H6" s="7"/>
    </row>
    <row r="7" spans="3:10" ht="12.75" x14ac:dyDescent="0.2">
      <c r="C7" s="8" t="s">
        <v>2</v>
      </c>
      <c r="D7" s="9"/>
      <c r="E7" s="9"/>
      <c r="F7" s="9"/>
      <c r="G7" s="9"/>
      <c r="H7" s="10"/>
    </row>
    <row r="8" spans="3:10" ht="33.75" customHeight="1" x14ac:dyDescent="0.2">
      <c r="C8" s="11" t="s">
        <v>3</v>
      </c>
      <c r="D8" s="11">
        <f>[1]ENCABEZADOS!C3</f>
        <v>2024</v>
      </c>
      <c r="E8" s="11" t="s">
        <v>4</v>
      </c>
      <c r="F8" s="11" t="s">
        <v>3</v>
      </c>
      <c r="G8" s="11">
        <f>[1]ENCABEZADOS!C3</f>
        <v>2024</v>
      </c>
      <c r="H8" s="11" t="s">
        <v>4</v>
      </c>
    </row>
    <row r="9" spans="3:10" x14ac:dyDescent="0.2">
      <c r="C9" s="12"/>
      <c r="D9" s="12"/>
      <c r="E9" s="12"/>
      <c r="F9" s="12"/>
      <c r="G9" s="12"/>
      <c r="H9" s="12"/>
    </row>
    <row r="10" spans="3:10" x14ac:dyDescent="0.2">
      <c r="C10" s="13"/>
      <c r="D10" s="13"/>
      <c r="E10" s="13"/>
      <c r="F10" s="13"/>
      <c r="G10" s="13"/>
      <c r="H10" s="13"/>
    </row>
    <row r="11" spans="3:10" ht="12.75" x14ac:dyDescent="0.2">
      <c r="C11" s="14" t="s">
        <v>5</v>
      </c>
      <c r="D11" s="15"/>
      <c r="E11" s="15"/>
      <c r="F11" s="16" t="s">
        <v>6</v>
      </c>
      <c r="G11" s="15"/>
      <c r="H11" s="15"/>
    </row>
    <row r="12" spans="3:10" ht="12.75" x14ac:dyDescent="0.2">
      <c r="C12" s="17" t="s">
        <v>7</v>
      </c>
      <c r="D12" s="18"/>
      <c r="E12" s="18"/>
      <c r="F12" s="19" t="s">
        <v>8</v>
      </c>
      <c r="G12" s="20"/>
      <c r="H12" s="18"/>
    </row>
    <row r="13" spans="3:10" ht="25.5" x14ac:dyDescent="0.2">
      <c r="C13" s="21" t="s">
        <v>9</v>
      </c>
      <c r="D13" s="22">
        <f>SUM(D14:D20)</f>
        <v>1474562484.3600001</v>
      </c>
      <c r="E13" s="22">
        <f>SUM(E14:E20)</f>
        <v>1272087194.79</v>
      </c>
      <c r="F13" s="23" t="s">
        <v>10</v>
      </c>
      <c r="G13" s="22">
        <f>SUM(G14:G22)</f>
        <v>995463967.93000007</v>
      </c>
      <c r="H13" s="22">
        <f>SUM(H14:H22)</f>
        <v>1155156804.2600002</v>
      </c>
      <c r="J13" s="24"/>
    </row>
    <row r="14" spans="3:10" ht="22.5" customHeight="1" x14ac:dyDescent="0.2">
      <c r="C14" s="21" t="s">
        <v>11</v>
      </c>
      <c r="D14" s="25">
        <f>+'[1]Sumarias 4to nivel'!J9</f>
        <v>195500</v>
      </c>
      <c r="E14" s="25">
        <f>+'[1]Sumarias 4to nivel'!L9</f>
        <v>195500</v>
      </c>
      <c r="F14" s="23" t="s">
        <v>12</v>
      </c>
      <c r="G14" s="25">
        <f>-+'[1]Sumarias 4to nivel'!J495</f>
        <v>23881099.080000002</v>
      </c>
      <c r="H14" s="25">
        <f>-+'[1]Sumarias 4to nivel'!L495</f>
        <v>28578812.859999999</v>
      </c>
      <c r="J14" s="24"/>
    </row>
    <row r="15" spans="3:10" ht="12.75" x14ac:dyDescent="0.2">
      <c r="C15" s="21" t="s">
        <v>13</v>
      </c>
      <c r="D15" s="25">
        <f>+'[1]Sumarias 4to nivel'!J120</f>
        <v>413284023.67000008</v>
      </c>
      <c r="E15" s="25">
        <f>+'[1]Sumarias 4to nivel'!L120</f>
        <v>494324622.83000004</v>
      </c>
      <c r="F15" s="23" t="s">
        <v>14</v>
      </c>
      <c r="G15" s="25">
        <f>-+'[1]Sumarias 4to nivel'!J500</f>
        <v>341919523.67000002</v>
      </c>
      <c r="H15" s="25">
        <f>-+'[1]Sumarias 4to nivel'!L500</f>
        <v>487283371.50999999</v>
      </c>
      <c r="J15" s="24"/>
    </row>
    <row r="16" spans="3:10" ht="25.5" x14ac:dyDescent="0.2">
      <c r="C16" s="21" t="s">
        <v>15</v>
      </c>
      <c r="D16" s="25">
        <v>0</v>
      </c>
      <c r="E16" s="25">
        <v>0</v>
      </c>
      <c r="F16" s="23" t="s">
        <v>16</v>
      </c>
      <c r="G16" s="25">
        <f>-+'[1]Sumarias 4to nivel'!J504</f>
        <v>2621308.52</v>
      </c>
      <c r="H16" s="25">
        <f>-+'[1]Sumarias 4to nivel'!L504</f>
        <v>105082.01</v>
      </c>
      <c r="J16" s="24"/>
    </row>
    <row r="17" spans="3:10" ht="25.5" x14ac:dyDescent="0.2">
      <c r="C17" s="21" t="s">
        <v>17</v>
      </c>
      <c r="D17" s="25">
        <f>+'[1]Sumarias 4to nivel'!J156</f>
        <v>1061076831.11</v>
      </c>
      <c r="E17" s="25">
        <f>+'[1]Sumarias 4to nivel'!L156</f>
        <v>777560936.14999998</v>
      </c>
      <c r="F17" s="23" t="s">
        <v>18</v>
      </c>
      <c r="G17" s="25">
        <v>0</v>
      </c>
      <c r="H17" s="25">
        <v>0</v>
      </c>
      <c r="J17" s="24"/>
    </row>
    <row r="18" spans="3:10" ht="25.5" x14ac:dyDescent="0.2">
      <c r="C18" s="21" t="s">
        <v>19</v>
      </c>
      <c r="D18" s="25">
        <v>0</v>
      </c>
      <c r="E18" s="25">
        <v>0</v>
      </c>
      <c r="F18" s="23" t="s">
        <v>20</v>
      </c>
      <c r="G18" s="25">
        <f>-+'[1]Sumarias 4to nivel'!J508</f>
        <v>586382.81000000006</v>
      </c>
      <c r="H18" s="25">
        <f>-+'[1]Sumarias 4to nivel'!L508</f>
        <v>560940.72</v>
      </c>
      <c r="J18" s="24"/>
    </row>
    <row r="19" spans="3:10" ht="25.5" x14ac:dyDescent="0.2">
      <c r="C19" s="21" t="s">
        <v>21</v>
      </c>
      <c r="D19" s="25">
        <f>+'[1]Sumarias 4to nivel'!J159</f>
        <v>6129.58</v>
      </c>
      <c r="E19" s="25">
        <f>+'[1]Sumarias 4to nivel'!L159</f>
        <v>6135.8099999999995</v>
      </c>
      <c r="F19" s="23" t="s">
        <v>22</v>
      </c>
      <c r="G19" s="25">
        <v>0</v>
      </c>
      <c r="H19" s="25">
        <v>0</v>
      </c>
      <c r="J19" s="24"/>
    </row>
    <row r="20" spans="3:10" ht="25.5" x14ac:dyDescent="0.2">
      <c r="C20" s="21" t="s">
        <v>23</v>
      </c>
      <c r="D20" s="25">
        <v>0</v>
      </c>
      <c r="E20" s="25">
        <v>0</v>
      </c>
      <c r="F20" s="23" t="s">
        <v>24</v>
      </c>
      <c r="G20" s="25">
        <f>-+'[1]Sumarias 4to nivel'!J579</f>
        <v>592303593.86000001</v>
      </c>
      <c r="H20" s="25">
        <f>-+'[1]Sumarias 4to nivel'!L579</f>
        <v>618076245.49000001</v>
      </c>
      <c r="J20" s="24"/>
    </row>
    <row r="21" spans="3:10" ht="25.5" x14ac:dyDescent="0.2">
      <c r="C21" s="21" t="s">
        <v>25</v>
      </c>
      <c r="D21" s="22">
        <f>SUM(D22:D28)</f>
        <v>4173184537.9500008</v>
      </c>
      <c r="E21" s="22">
        <f>SUM(E22:E28)</f>
        <v>3766381153.1000004</v>
      </c>
      <c r="F21" s="23" t="s">
        <v>26</v>
      </c>
      <c r="G21" s="25">
        <v>0</v>
      </c>
      <c r="H21" s="25">
        <v>0</v>
      </c>
      <c r="J21" s="24"/>
    </row>
    <row r="22" spans="3:10" ht="25.5" x14ac:dyDescent="0.2">
      <c r="C22" s="21" t="s">
        <v>27</v>
      </c>
      <c r="D22" s="25">
        <f>+'[1]Sumarias 4to nivel'!J190</f>
        <v>10081617.4</v>
      </c>
      <c r="E22" s="25">
        <f>+'[1]Sumarias 4to nivel'!L190</f>
        <v>0</v>
      </c>
      <c r="F22" s="23" t="s">
        <v>28</v>
      </c>
      <c r="G22" s="25">
        <f>-+'[1]Sumarias 4to nivel'!J597</f>
        <v>34152059.989999995</v>
      </c>
      <c r="H22" s="25">
        <f>-+'[1]Sumarias 4to nivel'!L597</f>
        <v>20552351.669999998</v>
      </c>
      <c r="J22" s="24"/>
    </row>
    <row r="23" spans="3:10" ht="25.5" x14ac:dyDescent="0.2">
      <c r="C23" s="21" t="s">
        <v>29</v>
      </c>
      <c r="D23" s="25">
        <f>+'[1]Sumarias 4to nivel'!J199</f>
        <v>251907063.18000001</v>
      </c>
      <c r="E23" s="25">
        <f>+'[1]Sumarias 4to nivel'!L199</f>
        <v>110195996.15000001</v>
      </c>
      <c r="F23" s="23" t="s">
        <v>30</v>
      </c>
      <c r="G23" s="22">
        <f>SUM(G24:G26)</f>
        <v>0</v>
      </c>
      <c r="H23" s="22">
        <f>SUM(H24:H26)</f>
        <v>0</v>
      </c>
      <c r="J23" s="24"/>
    </row>
    <row r="24" spans="3:10" ht="25.5" x14ac:dyDescent="0.2">
      <c r="C24" s="21" t="s">
        <v>31</v>
      </c>
      <c r="D24" s="25">
        <f>+'[1]Sumarias 4to nivel'!J225</f>
        <v>102074999.19999999</v>
      </c>
      <c r="E24" s="25">
        <f>+'[1]Sumarias 4to nivel'!L225</f>
        <v>101736536.64</v>
      </c>
      <c r="F24" s="23" t="s">
        <v>32</v>
      </c>
      <c r="G24" s="25">
        <v>0</v>
      </c>
      <c r="H24" s="25">
        <v>0</v>
      </c>
      <c r="J24" s="24"/>
    </row>
    <row r="25" spans="3:10" ht="25.5" x14ac:dyDescent="0.2">
      <c r="C25" s="21" t="s">
        <v>33</v>
      </c>
      <c r="D25" s="25">
        <f>+'[1]Sumarias 4to nivel'!J230</f>
        <v>12818450.75</v>
      </c>
      <c r="E25" s="25">
        <f>+'[1]Sumarias 4to nivel'!L230</f>
        <v>0</v>
      </c>
      <c r="F25" s="23" t="s">
        <v>34</v>
      </c>
      <c r="G25" s="25">
        <v>0</v>
      </c>
      <c r="H25" s="25">
        <v>0</v>
      </c>
      <c r="J25" s="24"/>
    </row>
    <row r="26" spans="3:10" ht="25.5" x14ac:dyDescent="0.2">
      <c r="C26" s="21" t="s">
        <v>35</v>
      </c>
      <c r="D26" s="25">
        <f>+'[1]Sumarias 4to nivel'!J233</f>
        <v>14925896.24</v>
      </c>
      <c r="E26" s="25">
        <f>+'[1]Sumarias 4to nivel'!L233</f>
        <v>85194241.989999995</v>
      </c>
      <c r="F26" s="23" t="s">
        <v>36</v>
      </c>
      <c r="G26" s="25">
        <v>0</v>
      </c>
      <c r="H26" s="25">
        <v>0</v>
      </c>
      <c r="J26" s="24"/>
    </row>
    <row r="27" spans="3:10" ht="25.5" x14ac:dyDescent="0.2">
      <c r="C27" s="21" t="s">
        <v>37</v>
      </c>
      <c r="D27" s="25">
        <f>+'[1]Sumarias 4to nivel'!J244</f>
        <v>3781086029.0500007</v>
      </c>
      <c r="E27" s="25">
        <f>+'[1]Sumarias 4to nivel'!L244</f>
        <v>3468926033.21</v>
      </c>
      <c r="F27" s="23" t="s">
        <v>38</v>
      </c>
      <c r="G27" s="22">
        <f>SUM(G28:G29)</f>
        <v>0</v>
      </c>
      <c r="H27" s="22">
        <f>SUM(H28:H29)</f>
        <v>0</v>
      </c>
      <c r="J27" s="24"/>
    </row>
    <row r="28" spans="3:10" ht="25.5" x14ac:dyDescent="0.2">
      <c r="C28" s="21" t="s">
        <v>39</v>
      </c>
      <c r="D28" s="25">
        <f>+'[1]Sumarias 4to nivel'!J248</f>
        <v>290482.13</v>
      </c>
      <c r="E28" s="25">
        <f>+'[1]Sumarias 4to nivel'!L248</f>
        <v>328345.11</v>
      </c>
      <c r="F28" s="23" t="s">
        <v>40</v>
      </c>
      <c r="G28" s="25">
        <v>0</v>
      </c>
      <c r="H28" s="25">
        <v>0</v>
      </c>
      <c r="J28" s="24"/>
    </row>
    <row r="29" spans="3:10" ht="25.5" x14ac:dyDescent="0.2">
      <c r="C29" s="21" t="s">
        <v>41</v>
      </c>
      <c r="D29" s="22">
        <f>SUM(D30:D34)</f>
        <v>112318607.83</v>
      </c>
      <c r="E29" s="22">
        <f>SUM(E30:E34)</f>
        <v>29788242.560000002</v>
      </c>
      <c r="F29" s="23" t="s">
        <v>42</v>
      </c>
      <c r="G29" s="25">
        <v>0</v>
      </c>
      <c r="H29" s="25">
        <v>0</v>
      </c>
      <c r="J29" s="24"/>
    </row>
    <row r="30" spans="3:10" ht="38.25" x14ac:dyDescent="0.2">
      <c r="C30" s="21" t="s">
        <v>43</v>
      </c>
      <c r="D30" s="25">
        <f>+'[1]Sumarias 4to nivel'!J250</f>
        <v>4789357.95</v>
      </c>
      <c r="E30" s="25">
        <f>+'[1]Sumarias 4to nivel'!L250</f>
        <v>7007355.6900000004</v>
      </c>
      <c r="F30" s="23" t="s">
        <v>44</v>
      </c>
      <c r="G30" s="22">
        <v>0</v>
      </c>
      <c r="H30" s="22">
        <v>0</v>
      </c>
      <c r="J30" s="24"/>
    </row>
    <row r="31" spans="3:10" ht="38.25" x14ac:dyDescent="0.2">
      <c r="C31" s="21" t="s">
        <v>45</v>
      </c>
      <c r="D31" s="25">
        <f>+'[1]Sumarias 4to nivel'!J252</f>
        <v>10512387.43</v>
      </c>
      <c r="E31" s="25">
        <f>+'[1]Sumarias 4to nivel'!L252</f>
        <v>10512387.43</v>
      </c>
      <c r="F31" s="23" t="s">
        <v>46</v>
      </c>
      <c r="G31" s="22">
        <f>SUM(G32:G34)</f>
        <v>6883744.9000000004</v>
      </c>
      <c r="H31" s="22">
        <f>SUM(H32:H34)</f>
        <v>7845256.4100000001</v>
      </c>
      <c r="J31" s="24"/>
    </row>
    <row r="32" spans="3:10" ht="38.25" x14ac:dyDescent="0.2">
      <c r="C32" s="21" t="s">
        <v>47</v>
      </c>
      <c r="D32" s="25">
        <v>0</v>
      </c>
      <c r="E32" s="25">
        <v>0</v>
      </c>
      <c r="F32" s="23" t="s">
        <v>48</v>
      </c>
      <c r="G32" s="25">
        <f>-+'[1]Sumarias 4to nivel'!J600</f>
        <v>1501728.28</v>
      </c>
      <c r="H32" s="25">
        <f>-+'[1]Sumarias 4to nivel'!L600</f>
        <v>2010899.7</v>
      </c>
      <c r="J32" s="24"/>
    </row>
    <row r="33" spans="3:10" ht="25.5" x14ac:dyDescent="0.2">
      <c r="C33" s="21" t="s">
        <v>49</v>
      </c>
      <c r="D33" s="25">
        <f>+'[1]Sumarias 4to nivel'!J256</f>
        <v>97016862.450000003</v>
      </c>
      <c r="E33" s="25">
        <f>+'[1]Sumarias 4to nivel'!L256</f>
        <v>12268499.439999999</v>
      </c>
      <c r="F33" s="23" t="s">
        <v>50</v>
      </c>
      <c r="G33" s="25">
        <v>0</v>
      </c>
      <c r="H33" s="25">
        <v>0</v>
      </c>
      <c r="J33" s="24"/>
    </row>
    <row r="34" spans="3:10" ht="25.5" x14ac:dyDescent="0.2">
      <c r="C34" s="21" t="s">
        <v>51</v>
      </c>
      <c r="D34" s="25">
        <v>0</v>
      </c>
      <c r="E34" s="25">
        <v>0</v>
      </c>
      <c r="F34" s="23" t="s">
        <v>52</v>
      </c>
      <c r="G34" s="25">
        <f>-+'[1]Sumarias 4to nivel'!J612</f>
        <v>5382016.6200000001</v>
      </c>
      <c r="H34" s="25">
        <f>-+'[1]Sumarias 4to nivel'!L612</f>
        <v>5834356.71</v>
      </c>
      <c r="J34" s="24"/>
    </row>
    <row r="35" spans="3:10" ht="38.25" x14ac:dyDescent="0.2">
      <c r="C35" s="21" t="s">
        <v>53</v>
      </c>
      <c r="D35" s="22">
        <f>SUM(D36:D40)</f>
        <v>1335766222.4400001</v>
      </c>
      <c r="E35" s="22">
        <f>SUM(E36:E40)</f>
        <v>1458218744.6200004</v>
      </c>
      <c r="F35" s="23" t="s">
        <v>54</v>
      </c>
      <c r="G35" s="22">
        <f>SUM(G36:G41)</f>
        <v>1035800861.4599999</v>
      </c>
      <c r="H35" s="22">
        <f>SUM(H36:H41)</f>
        <v>1029205004.7700001</v>
      </c>
      <c r="J35" s="24"/>
    </row>
    <row r="36" spans="3:10" ht="12.75" x14ac:dyDescent="0.2">
      <c r="C36" s="21" t="s">
        <v>55</v>
      </c>
      <c r="D36" s="25">
        <f>+'[1]Sumarias 4to nivel'!J272</f>
        <v>1315157405.79</v>
      </c>
      <c r="E36" s="25">
        <f>+'[1]Sumarias 4to nivel'!L272</f>
        <v>1444878427.8400004</v>
      </c>
      <c r="F36" s="23" t="s">
        <v>56</v>
      </c>
      <c r="G36" s="25">
        <f>-+'[1]Sumarias 4to nivel'!J616</f>
        <v>8683050.1799999997</v>
      </c>
      <c r="H36" s="25">
        <f>-+'[1]Sumarias 4to nivel'!L616</f>
        <v>7769670.8399999999</v>
      </c>
      <c r="J36" s="24"/>
    </row>
    <row r="37" spans="3:10" ht="12.75" x14ac:dyDescent="0.2">
      <c r="C37" s="21" t="s">
        <v>57</v>
      </c>
      <c r="D37" s="25">
        <v>0</v>
      </c>
      <c r="E37" s="25">
        <v>0</v>
      </c>
      <c r="F37" s="23" t="s">
        <v>58</v>
      </c>
      <c r="G37" s="25">
        <f>-+'[1]Sumarias 4to nivel'!J622</f>
        <v>1026839897.28</v>
      </c>
      <c r="H37" s="25">
        <f>-+'[1]Sumarias 4to nivel'!L622</f>
        <v>1021262971.9300001</v>
      </c>
      <c r="J37" s="24"/>
    </row>
    <row r="38" spans="3:10" ht="25.5" x14ac:dyDescent="0.2">
      <c r="C38" s="21" t="s">
        <v>59</v>
      </c>
      <c r="D38" s="25">
        <v>0</v>
      </c>
      <c r="E38" s="25">
        <v>0</v>
      </c>
      <c r="F38" s="23" t="s">
        <v>60</v>
      </c>
      <c r="G38" s="25">
        <v>0</v>
      </c>
      <c r="H38" s="25">
        <v>0</v>
      </c>
      <c r="J38" s="24"/>
    </row>
    <row r="39" spans="3:10" ht="25.5" x14ac:dyDescent="0.2">
      <c r="C39" s="21" t="s">
        <v>61</v>
      </c>
      <c r="D39" s="25">
        <v>0</v>
      </c>
      <c r="E39" s="25">
        <v>0</v>
      </c>
      <c r="F39" s="23" t="s">
        <v>62</v>
      </c>
      <c r="G39" s="25">
        <v>0</v>
      </c>
      <c r="H39" s="25">
        <v>0</v>
      </c>
      <c r="J39" s="24"/>
    </row>
    <row r="40" spans="3:10" ht="25.5" x14ac:dyDescent="0.2">
      <c r="C40" s="21" t="s">
        <v>63</v>
      </c>
      <c r="D40" s="25">
        <f>+'[1]Sumarias 4to nivel'!J276</f>
        <v>20608816.650000002</v>
      </c>
      <c r="E40" s="25">
        <f>+'[1]Sumarias 4to nivel'!L276</f>
        <v>13340316.779999999</v>
      </c>
      <c r="F40" s="23" t="s">
        <v>64</v>
      </c>
      <c r="G40" s="25">
        <f>-'[1]Sumarias 4to nivel'!J624</f>
        <v>277914</v>
      </c>
      <c r="H40" s="25">
        <f>-'[1]Sumarias 4to nivel'!L624</f>
        <v>172362</v>
      </c>
      <c r="J40" s="24"/>
    </row>
    <row r="41" spans="3:10" ht="25.5" x14ac:dyDescent="0.2">
      <c r="C41" s="21" t="s">
        <v>65</v>
      </c>
      <c r="D41" s="22">
        <v>0</v>
      </c>
      <c r="E41" s="22">
        <v>0</v>
      </c>
      <c r="F41" s="23" t="s">
        <v>66</v>
      </c>
      <c r="G41" s="25">
        <v>0</v>
      </c>
      <c r="H41" s="25">
        <v>0</v>
      </c>
      <c r="J41" s="24"/>
    </row>
    <row r="42" spans="3:10" ht="25.5" x14ac:dyDescent="0.2">
      <c r="C42" s="21" t="s">
        <v>67</v>
      </c>
      <c r="D42" s="22">
        <f>SUM(D43:D44)</f>
        <v>-11353481.940000001</v>
      </c>
      <c r="E42" s="22">
        <f>SUM(E43:E44)</f>
        <v>-7424392.54</v>
      </c>
      <c r="F42" s="23" t="s">
        <v>68</v>
      </c>
      <c r="G42" s="22">
        <f>SUM(G43:G45)</f>
        <v>299158422.49000001</v>
      </c>
      <c r="H42" s="22">
        <f>SUM(H43:H45)</f>
        <v>5428.44</v>
      </c>
      <c r="J42" s="24"/>
    </row>
    <row r="43" spans="3:10" ht="38.25" x14ac:dyDescent="0.2">
      <c r="C43" s="21" t="s">
        <v>69</v>
      </c>
      <c r="D43" s="25">
        <f>+'[1]Sumarias 4to nivel'!J281</f>
        <v>-3507085.2800000003</v>
      </c>
      <c r="E43" s="25">
        <f>+'[1]Sumarias 4to nivel'!L281</f>
        <v>-3294974.85</v>
      </c>
      <c r="F43" s="23" t="s">
        <v>70</v>
      </c>
      <c r="G43" s="25">
        <v>0</v>
      </c>
      <c r="H43" s="25">
        <v>0</v>
      </c>
      <c r="J43" s="24"/>
    </row>
    <row r="44" spans="3:10" ht="25.5" x14ac:dyDescent="0.2">
      <c r="C44" s="21" t="s">
        <v>71</v>
      </c>
      <c r="D44" s="25">
        <f>+'[1]Sumarias 4to nivel'!J283</f>
        <v>-7846396.6600000001</v>
      </c>
      <c r="E44" s="25">
        <f>+'[1]Sumarias 4to nivel'!L283</f>
        <v>-4129417.69</v>
      </c>
      <c r="F44" s="23" t="s">
        <v>72</v>
      </c>
      <c r="G44" s="25">
        <v>0</v>
      </c>
      <c r="H44" s="25">
        <v>0</v>
      </c>
      <c r="J44" s="24"/>
    </row>
    <row r="45" spans="3:10" ht="25.5" x14ac:dyDescent="0.2">
      <c r="C45" s="21" t="s">
        <v>73</v>
      </c>
      <c r="D45" s="22">
        <f>SUM(D46:D49)</f>
        <v>61769496.200000003</v>
      </c>
      <c r="E45" s="22">
        <f>SUM(E46:E49)</f>
        <v>58587068.460000001</v>
      </c>
      <c r="F45" s="23" t="s">
        <v>74</v>
      </c>
      <c r="G45" s="25">
        <f>-+'[1]Sumarias 4to nivel'!J628</f>
        <v>299158422.49000001</v>
      </c>
      <c r="H45" s="25">
        <f>-+'[1]Sumarias 4to nivel'!L628</f>
        <v>5428.44</v>
      </c>
      <c r="J45" s="24"/>
    </row>
    <row r="46" spans="3:10" ht="25.5" x14ac:dyDescent="0.2">
      <c r="C46" s="21" t="s">
        <v>75</v>
      </c>
      <c r="D46" s="25">
        <f>+'[1]Sumarias 4to nivel'!J285</f>
        <v>3684767</v>
      </c>
      <c r="E46" s="25">
        <f>+'[1]Sumarias 4to nivel'!L285</f>
        <v>3554796</v>
      </c>
      <c r="F46" s="23" t="s">
        <v>76</v>
      </c>
      <c r="G46" s="22">
        <f>SUM(G47:G49)</f>
        <v>1301266.81</v>
      </c>
      <c r="H46" s="22">
        <f>SUM(H47:H49)</f>
        <v>751875.94</v>
      </c>
      <c r="J46" s="24"/>
    </row>
    <row r="47" spans="3:10" ht="25.5" x14ac:dyDescent="0.2">
      <c r="C47" s="21" t="s">
        <v>77</v>
      </c>
      <c r="D47" s="25">
        <v>0</v>
      </c>
      <c r="E47" s="25">
        <v>0</v>
      </c>
      <c r="F47" s="23" t="s">
        <v>78</v>
      </c>
      <c r="G47" s="25">
        <f>+'[1]Sumarias 4to nivel'!J630</f>
        <v>0</v>
      </c>
      <c r="H47" s="25">
        <f>+'[1]Sumarias 4to nivel'!L630</f>
        <v>0</v>
      </c>
      <c r="J47" s="24"/>
    </row>
    <row r="48" spans="3:10" ht="38.25" x14ac:dyDescent="0.2">
      <c r="C48" s="21" t="s">
        <v>79</v>
      </c>
      <c r="D48" s="25">
        <f>+'[1]Sumarias 4to nivel'!J288</f>
        <v>58084729.200000003</v>
      </c>
      <c r="E48" s="25">
        <f>+'[1]Sumarias 4to nivel'!L288</f>
        <v>55032272.460000001</v>
      </c>
      <c r="F48" s="23" t="s">
        <v>80</v>
      </c>
      <c r="G48" s="25">
        <v>0</v>
      </c>
      <c r="H48" s="25">
        <v>0</v>
      </c>
      <c r="J48" s="24"/>
    </row>
    <row r="49" spans="3:11" ht="12.75" x14ac:dyDescent="0.2">
      <c r="C49" s="21" t="s">
        <v>81</v>
      </c>
      <c r="D49" s="25">
        <v>0</v>
      </c>
      <c r="E49" s="25">
        <v>0</v>
      </c>
      <c r="F49" s="23" t="s">
        <v>82</v>
      </c>
      <c r="G49" s="25">
        <f>-+'[1]Sumarias 4to nivel'!J634</f>
        <v>1301266.81</v>
      </c>
      <c r="H49" s="25">
        <f>-+'[1]Sumarias 4to nivel'!L634</f>
        <v>751875.94</v>
      </c>
      <c r="J49" s="24"/>
      <c r="K49" s="24"/>
    </row>
    <row r="50" spans="3:11" ht="12.75" x14ac:dyDescent="0.2">
      <c r="C50" s="21"/>
      <c r="D50" s="25"/>
      <c r="E50" s="25"/>
      <c r="F50" s="23"/>
      <c r="G50" s="26"/>
      <c r="H50" s="26"/>
      <c r="J50" s="24"/>
    </row>
    <row r="51" spans="3:11" ht="25.5" x14ac:dyDescent="0.2">
      <c r="C51" s="17" t="s">
        <v>83</v>
      </c>
      <c r="D51" s="22">
        <f>+D13+D21+D29+D35+D41+D42+D45</f>
        <v>7146247866.8400021</v>
      </c>
      <c r="E51" s="22">
        <f>+E13+E21+E29+E35+E41+E42+E45</f>
        <v>6577638010.9900017</v>
      </c>
      <c r="F51" s="19" t="s">
        <v>84</v>
      </c>
      <c r="G51" s="22">
        <f>+G13+G23+G27+G30+G31+G35+G42+G46</f>
        <v>2338608263.5899997</v>
      </c>
      <c r="H51" s="22">
        <f>+H13+H23+H27+H30+H31+H35+H42+H46</f>
        <v>2192964369.8200006</v>
      </c>
      <c r="J51" s="24"/>
    </row>
    <row r="52" spans="3:11" ht="12.75" x14ac:dyDescent="0.2">
      <c r="C52" s="21"/>
      <c r="D52" s="25"/>
      <c r="E52" s="25"/>
      <c r="F52" s="23"/>
      <c r="G52" s="26"/>
      <c r="H52" s="26"/>
      <c r="J52" s="24"/>
    </row>
    <row r="53" spans="3:11" ht="12.75" x14ac:dyDescent="0.2">
      <c r="C53" s="27" t="s">
        <v>85</v>
      </c>
      <c r="D53" s="25"/>
      <c r="E53" s="25"/>
      <c r="F53" s="19" t="s">
        <v>86</v>
      </c>
      <c r="G53" s="26"/>
      <c r="H53" s="26"/>
      <c r="J53" s="24"/>
    </row>
    <row r="54" spans="3:11" ht="12.75" x14ac:dyDescent="0.2">
      <c r="C54" s="18" t="s">
        <v>87</v>
      </c>
      <c r="D54" s="25">
        <f>+'[1]Sumarias 4to nivel'!J322+'[1]Sumarias 4to nivel'!J327+'[1]Sumarias 4to nivel'!J331</f>
        <v>24625436473.609997</v>
      </c>
      <c r="E54" s="25">
        <f>+'[1]Sumarias 4to nivel'!L322+'[1]Sumarias 4to nivel'!L327+'[1]Sumarias 4to nivel'!L331</f>
        <v>24414732527.460003</v>
      </c>
      <c r="F54" s="23" t="s">
        <v>88</v>
      </c>
      <c r="G54" s="25">
        <v>0</v>
      </c>
      <c r="H54" s="25">
        <v>0</v>
      </c>
      <c r="J54" s="24"/>
    </row>
    <row r="55" spans="3:11" ht="25.5" x14ac:dyDescent="0.2">
      <c r="C55" s="18" t="s">
        <v>89</v>
      </c>
      <c r="D55" s="25">
        <f>+'[1]Sumarias 4to nivel'!J365</f>
        <v>5291363517.3300009</v>
      </c>
      <c r="E55" s="25">
        <f>+'[1]Sumarias 4to nivel'!L365</f>
        <v>5303240473.25</v>
      </c>
      <c r="F55" s="23" t="s">
        <v>90</v>
      </c>
      <c r="G55" s="25">
        <v>0</v>
      </c>
      <c r="H55" s="25">
        <v>0</v>
      </c>
      <c r="J55" s="24"/>
    </row>
    <row r="56" spans="3:11" ht="25.5" x14ac:dyDescent="0.2">
      <c r="C56" s="18" t="s">
        <v>91</v>
      </c>
      <c r="D56" s="25">
        <f>+'[1]Sumarias 4to nivel'!J368+'[1]Sumarias 4to nivel'!J371+'[1]Sumarias 4to nivel'!J374</f>
        <v>1392128575.6799998</v>
      </c>
      <c r="E56" s="25">
        <f>+'[1]Sumarias 4to nivel'!L368+'[1]Sumarias 4to nivel'!L371+'[1]Sumarias 4to nivel'!L374</f>
        <v>1340805598.54</v>
      </c>
      <c r="F56" s="23" t="s">
        <v>92</v>
      </c>
      <c r="G56" s="25">
        <v>0</v>
      </c>
      <c r="H56" s="25">
        <v>0</v>
      </c>
      <c r="J56" s="24"/>
    </row>
    <row r="57" spans="3:11" ht="12.75" x14ac:dyDescent="0.2">
      <c r="C57" s="18" t="s">
        <v>93</v>
      </c>
      <c r="D57" s="25">
        <f>+'[1]Sumarias 4to nivel'!J384+'[1]Sumarias 4to nivel'!J389+'[1]Sumarias 4to nivel'!J392+'[1]Sumarias 4to nivel'!J397+'[1]Sumarias 4to nivel'!J408</f>
        <v>351526318.91999996</v>
      </c>
      <c r="E57" s="25">
        <f>+'[1]Sumarias 4to nivel'!L384+'[1]Sumarias 4to nivel'!L389+'[1]Sumarias 4to nivel'!L392+'[1]Sumarias 4to nivel'!L397+'[1]Sumarias 4to nivel'!L408</f>
        <v>349959151.50999999</v>
      </c>
      <c r="F57" s="23" t="s">
        <v>94</v>
      </c>
      <c r="G57" s="25">
        <f>-+'[1]Sumarias 4to nivel'!J637</f>
        <v>1368675.47</v>
      </c>
      <c r="H57" s="25">
        <f>-+'[1]Sumarias 4to nivel'!L637</f>
        <v>1462259.05</v>
      </c>
      <c r="J57" s="24"/>
    </row>
    <row r="58" spans="3:11" ht="25.5" x14ac:dyDescent="0.2">
      <c r="C58" s="18" t="s">
        <v>95</v>
      </c>
      <c r="D58" s="25">
        <f>+'[1]Sumarias 4to nivel'!J410+'[1]Sumarias 4to nivel'!J414+'[1]Sumarias 4to nivel'!J412</f>
        <v>90502359.280000001</v>
      </c>
      <c r="E58" s="25">
        <f>+'[1]Sumarias 4to nivel'!L410+'[1]Sumarias 4to nivel'!L412+'[1]Sumarias 4to nivel'!L414</f>
        <v>90502359.280000001</v>
      </c>
      <c r="F58" s="23" t="s">
        <v>96</v>
      </c>
      <c r="G58" s="25">
        <f>-+'[1]Sumarias 4to nivel'!J642</f>
        <v>0</v>
      </c>
      <c r="H58" s="25">
        <f>-'[1]Sumarias 4to nivel'!L642</f>
        <v>0</v>
      </c>
      <c r="J58" s="24"/>
    </row>
    <row r="59" spans="3:11" ht="25.5" x14ac:dyDescent="0.2">
      <c r="C59" s="18" t="s">
        <v>97</v>
      </c>
      <c r="D59" s="25">
        <f>+'[1]Sumarias 4to nivel'!J418+'[1]Sumarias 4to nivel'!J444+'[1]Sumarias 4to nivel'!J455</f>
        <v>-665087960.84000015</v>
      </c>
      <c r="E59" s="25">
        <f>+'[1]Sumarias 4to nivel'!L418+'[1]Sumarias 4to nivel'!L444+'[1]Sumarias 4to nivel'!L455</f>
        <v>-648151896.21999991</v>
      </c>
      <c r="F59" s="23" t="s">
        <v>98</v>
      </c>
      <c r="G59" s="25">
        <f>-+'[1]Sumarias 4to nivel'!J644-'[1]Sumarias 4to nivel'!J648-'[1]Sumarias 4to nivel'!J654</f>
        <v>391629168.06999999</v>
      </c>
      <c r="H59" s="25">
        <f>-+'[1]Sumarias 4to nivel'!L644-'[1]Sumarias 4to nivel'!L648-'[1]Sumarias 4to nivel'!L654</f>
        <v>382243158.06999999</v>
      </c>
      <c r="J59" s="24"/>
    </row>
    <row r="60" spans="3:11" ht="12.75" x14ac:dyDescent="0.2">
      <c r="C60" s="18" t="s">
        <v>99</v>
      </c>
      <c r="D60" s="25">
        <f>+'[1]Sumarias 4to nivel'!J458+'[1]Sumarias 4to nivel'!J474</f>
        <v>40670305.340000004</v>
      </c>
      <c r="E60" s="25">
        <f>+'[1]Sumarias 4to nivel'!L458+'[1]Sumarias 4to nivel'!L474</f>
        <v>58890525.719999999</v>
      </c>
      <c r="F60" s="23"/>
      <c r="G60" s="26"/>
      <c r="H60" s="26"/>
      <c r="J60" s="24"/>
    </row>
    <row r="61" spans="3:11" ht="25.5" x14ac:dyDescent="0.2">
      <c r="C61" s="18" t="s">
        <v>100</v>
      </c>
      <c r="D61" s="25">
        <f>+'[1]Sumarias 4to nivel'!J476+'[1]Sumarias 4to nivel'!J482</f>
        <v>-52542289.649999999</v>
      </c>
      <c r="E61" s="25">
        <f>+'[1]Sumarias 4to nivel'!L476+'[1]Sumarias 4to nivel'!L482</f>
        <v>-52091898.609999999</v>
      </c>
      <c r="F61" s="19" t="s">
        <v>101</v>
      </c>
      <c r="G61" s="22">
        <f>SUM(G54:G60)</f>
        <v>392997843.54000002</v>
      </c>
      <c r="H61" s="22">
        <f>SUM(H54:H60)</f>
        <v>383705417.12</v>
      </c>
      <c r="J61" s="24"/>
    </row>
    <row r="62" spans="3:11" ht="12.75" x14ac:dyDescent="0.2">
      <c r="C62" s="18" t="s">
        <v>102</v>
      </c>
      <c r="D62" s="25">
        <v>0</v>
      </c>
      <c r="E62" s="25">
        <v>0</v>
      </c>
      <c r="F62" s="23"/>
      <c r="G62" s="26"/>
      <c r="H62" s="26"/>
      <c r="J62" s="24"/>
    </row>
    <row r="63" spans="3:11" ht="12.75" x14ac:dyDescent="0.2">
      <c r="C63" s="18"/>
      <c r="D63" s="25"/>
      <c r="E63" s="25"/>
      <c r="F63" s="19" t="s">
        <v>103</v>
      </c>
      <c r="G63" s="22">
        <f>+G61+G51</f>
        <v>2731606107.1299996</v>
      </c>
      <c r="H63" s="22">
        <f>+H61+H51</f>
        <v>2576669786.9400005</v>
      </c>
      <c r="J63" s="24"/>
    </row>
    <row r="64" spans="3:11" ht="25.5" x14ac:dyDescent="0.2">
      <c r="C64" s="27" t="s">
        <v>104</v>
      </c>
      <c r="D64" s="22">
        <f>SUM(D54:D63)</f>
        <v>31073997299.669994</v>
      </c>
      <c r="E64" s="22">
        <f>SUM(E54:E63)</f>
        <v>30857886840.93</v>
      </c>
      <c r="F64" s="23"/>
      <c r="G64" s="26"/>
      <c r="H64" s="26"/>
      <c r="J64" s="24"/>
    </row>
    <row r="65" spans="3:10" ht="12.75" x14ac:dyDescent="0.2">
      <c r="C65" s="18"/>
      <c r="D65" s="25"/>
      <c r="E65" s="25"/>
      <c r="F65" s="28" t="s">
        <v>105</v>
      </c>
      <c r="G65" s="26"/>
      <c r="H65" s="26"/>
      <c r="J65" s="24"/>
    </row>
    <row r="66" spans="3:10" ht="12.75" x14ac:dyDescent="0.2">
      <c r="C66" s="27" t="s">
        <v>106</v>
      </c>
      <c r="D66" s="22">
        <f>+D64+D51</f>
        <v>38220245166.509995</v>
      </c>
      <c r="E66" s="22">
        <f>+E64+E51</f>
        <v>37435524851.919998</v>
      </c>
      <c r="F66" s="23"/>
      <c r="G66" s="26"/>
      <c r="H66" s="26"/>
      <c r="J66" s="24"/>
    </row>
    <row r="67" spans="3:10" ht="25.5" x14ac:dyDescent="0.2">
      <c r="C67" s="18"/>
      <c r="D67" s="26"/>
      <c r="E67" s="26"/>
      <c r="F67" s="19" t="s">
        <v>107</v>
      </c>
      <c r="G67" s="22">
        <f>SUM(G68:G70)</f>
        <v>53435599.149999991</v>
      </c>
      <c r="H67" s="22">
        <f>SUM(H68:H70)</f>
        <v>13044222.17</v>
      </c>
      <c r="J67" s="24"/>
    </row>
    <row r="68" spans="3:10" ht="12.75" x14ac:dyDescent="0.2">
      <c r="C68" s="18"/>
      <c r="D68" s="26"/>
      <c r="E68" s="26"/>
      <c r="F68" s="23" t="s">
        <v>108</v>
      </c>
      <c r="G68" s="25">
        <f>-+'[1]Sumarias 4to nivel'!J662</f>
        <v>40908170.209999993</v>
      </c>
      <c r="H68" s="25">
        <f>-+'[1]Sumarias 4to nivel'!L662</f>
        <v>516793.23</v>
      </c>
      <c r="J68" s="24"/>
    </row>
    <row r="69" spans="3:10" ht="12.75" x14ac:dyDescent="0.2">
      <c r="C69" s="18"/>
      <c r="D69" s="26"/>
      <c r="E69" s="26"/>
      <c r="F69" s="23" t="s">
        <v>109</v>
      </c>
      <c r="G69" s="25">
        <f>-+'[1]Sumarias 4to nivel'!J665</f>
        <v>12527428.939999999</v>
      </c>
      <c r="H69" s="25">
        <f>-+'[1]Sumarias 4to nivel'!L665</f>
        <v>12527428.939999999</v>
      </c>
      <c r="J69" s="24"/>
    </row>
    <row r="70" spans="3:10" ht="25.5" x14ac:dyDescent="0.2">
      <c r="C70" s="18"/>
      <c r="D70" s="26"/>
      <c r="E70" s="26"/>
      <c r="F70" s="23" t="s">
        <v>110</v>
      </c>
      <c r="G70" s="25">
        <v>0</v>
      </c>
      <c r="H70" s="25">
        <v>0</v>
      </c>
      <c r="J70" s="24"/>
    </row>
    <row r="71" spans="3:10" ht="12.75" x14ac:dyDescent="0.2">
      <c r="C71" s="18"/>
      <c r="D71" s="26"/>
      <c r="E71" s="26"/>
      <c r="F71" s="23"/>
      <c r="G71" s="26"/>
      <c r="H71" s="26"/>
      <c r="J71" s="24"/>
    </row>
    <row r="72" spans="3:10" ht="25.5" x14ac:dyDescent="0.2">
      <c r="C72" s="18"/>
      <c r="D72" s="26"/>
      <c r="E72" s="26"/>
      <c r="F72" s="19" t="s">
        <v>111</v>
      </c>
      <c r="G72" s="22">
        <f>SUM(G73:G77)</f>
        <v>35435203460.229996</v>
      </c>
      <c r="H72" s="22">
        <f>SUM(H73:H77)</f>
        <v>34845810842.809998</v>
      </c>
      <c r="J72" s="24"/>
    </row>
    <row r="73" spans="3:10" ht="25.5" x14ac:dyDescent="0.2">
      <c r="C73" s="18"/>
      <c r="D73" s="26"/>
      <c r="E73" s="26"/>
      <c r="F73" s="23" t="s">
        <v>112</v>
      </c>
      <c r="G73" s="25">
        <f>-'[1]Sumarias 4to nivel'!J1255-'[1]Sumarias 4to nivel'!J1256</f>
        <v>587622627.24999809</v>
      </c>
      <c r="H73" s="25">
        <f>-'[1]Sumarias 4to nivel'!L1255-'[1]Sumarias 4to nivel'!L1256</f>
        <v>3239495946.010004</v>
      </c>
      <c r="J73" s="24"/>
    </row>
    <row r="74" spans="3:10" ht="12.75" x14ac:dyDescent="0.2">
      <c r="C74" s="18"/>
      <c r="D74" s="26"/>
      <c r="E74" s="26"/>
      <c r="F74" s="23" t="s">
        <v>113</v>
      </c>
      <c r="G74" s="25">
        <f>-+'[1]Sumarias 4to nivel'!J707</f>
        <v>34847580832.979996</v>
      </c>
      <c r="H74" s="25">
        <f>-+'[1]Sumarias 4to nivel'!L707</f>
        <v>31606314896.799995</v>
      </c>
      <c r="J74" s="24"/>
    </row>
    <row r="75" spans="3:10" ht="12.75" x14ac:dyDescent="0.2">
      <c r="C75" s="18"/>
      <c r="D75" s="26"/>
      <c r="E75" s="26"/>
      <c r="F75" s="23" t="s">
        <v>114</v>
      </c>
      <c r="G75" s="25"/>
      <c r="H75" s="25"/>
      <c r="J75" s="24"/>
    </row>
    <row r="76" spans="3:10" ht="12.75" x14ac:dyDescent="0.2">
      <c r="C76" s="18"/>
      <c r="D76" s="26"/>
      <c r="E76" s="26"/>
      <c r="F76" s="23" t="s">
        <v>115</v>
      </c>
      <c r="G76" s="25">
        <f>+'[1]Sumarias 4to nivel'!J709</f>
        <v>0</v>
      </c>
      <c r="H76" s="25">
        <f>+'[1]Sumarias 4to nivel'!L709</f>
        <v>0</v>
      </c>
      <c r="J76" s="24"/>
    </row>
    <row r="77" spans="3:10" ht="25.5" x14ac:dyDescent="0.2">
      <c r="C77" s="18"/>
      <c r="D77" s="26"/>
      <c r="E77" s="26"/>
      <c r="F77" s="23" t="s">
        <v>116</v>
      </c>
      <c r="G77" s="25">
        <f>-'[1]Sumarias 4to nivel'!J711</f>
        <v>0</v>
      </c>
      <c r="H77" s="25">
        <f>+'[1]Sumarias 4to nivel'!L711</f>
        <v>0</v>
      </c>
      <c r="J77" s="24"/>
    </row>
    <row r="78" spans="3:10" ht="12.75" x14ac:dyDescent="0.2">
      <c r="C78" s="18"/>
      <c r="D78" s="26"/>
      <c r="E78" s="26"/>
      <c r="F78" s="23"/>
      <c r="G78" s="26"/>
      <c r="H78" s="26"/>
      <c r="J78" s="24"/>
    </row>
    <row r="79" spans="3:10" ht="38.25" x14ac:dyDescent="0.2">
      <c r="C79" s="18"/>
      <c r="D79" s="26"/>
      <c r="E79" s="26"/>
      <c r="F79" s="19" t="s">
        <v>117</v>
      </c>
      <c r="G79" s="22">
        <f>SUM(G80:G81)</f>
        <v>0</v>
      </c>
      <c r="H79" s="22">
        <f>SUM(H80:H81)</f>
        <v>0</v>
      </c>
      <c r="J79" s="24"/>
    </row>
    <row r="80" spans="3:10" ht="12.75" x14ac:dyDescent="0.2">
      <c r="C80" s="18"/>
      <c r="D80" s="26"/>
      <c r="E80" s="26"/>
      <c r="F80" s="23" t="s">
        <v>118</v>
      </c>
      <c r="G80" s="25">
        <f>+'[1]Sumarias 4to nivel'!J713</f>
        <v>0</v>
      </c>
      <c r="H80" s="25">
        <f>+'[1]Sumarias 4to nivel'!L713</f>
        <v>0</v>
      </c>
      <c r="J80" s="24"/>
    </row>
    <row r="81" spans="3:12" ht="25.5" x14ac:dyDescent="0.2">
      <c r="C81" s="18"/>
      <c r="D81" s="26"/>
      <c r="E81" s="26"/>
      <c r="F81" s="23" t="s">
        <v>119</v>
      </c>
      <c r="G81" s="25">
        <f>+'[1]Sumarias 4to nivel'!J715</f>
        <v>0</v>
      </c>
      <c r="H81" s="25">
        <f>+'[1]Sumarias 4to nivel'!L715</f>
        <v>0</v>
      </c>
      <c r="J81" s="24"/>
    </row>
    <row r="82" spans="3:12" ht="12.75" x14ac:dyDescent="0.2">
      <c r="C82" s="18"/>
      <c r="D82" s="26"/>
      <c r="E82" s="26"/>
      <c r="F82" s="23"/>
      <c r="G82" s="26"/>
      <c r="H82" s="26"/>
      <c r="J82" s="24"/>
      <c r="K82" s="24"/>
    </row>
    <row r="83" spans="3:12" ht="25.5" x14ac:dyDescent="0.2">
      <c r="C83" s="18"/>
      <c r="D83" s="26"/>
      <c r="E83" s="26"/>
      <c r="F83" s="19" t="s">
        <v>120</v>
      </c>
      <c r="G83" s="22">
        <f>+G67+G72+G79</f>
        <v>35488639059.379997</v>
      </c>
      <c r="H83" s="22">
        <f>+H67+H72+H79</f>
        <v>34858855064.979996</v>
      </c>
      <c r="J83" s="24"/>
    </row>
    <row r="84" spans="3:12" ht="12.75" x14ac:dyDescent="0.2">
      <c r="C84" s="18"/>
      <c r="D84" s="26"/>
      <c r="E84" s="26"/>
      <c r="F84" s="23"/>
      <c r="G84" s="26"/>
      <c r="H84" s="26"/>
      <c r="J84" s="24"/>
      <c r="L84" s="29"/>
    </row>
    <row r="85" spans="3:12" ht="25.5" x14ac:dyDescent="0.2">
      <c r="C85" s="18"/>
      <c r="D85" s="26"/>
      <c r="E85" s="26"/>
      <c r="F85" s="19" t="s">
        <v>121</v>
      </c>
      <c r="G85" s="22">
        <f>+G83+G63</f>
        <v>38220245166.509995</v>
      </c>
      <c r="H85" s="22">
        <f>+H83+H63</f>
        <v>37435524851.919998</v>
      </c>
      <c r="J85" s="24"/>
    </row>
    <row r="86" spans="3:12" ht="12.75" x14ac:dyDescent="0.2">
      <c r="C86" s="30"/>
      <c r="D86" s="30"/>
      <c r="E86" s="30"/>
      <c r="F86" s="31"/>
      <c r="G86" s="30"/>
      <c r="H86" s="30"/>
      <c r="I86" s="24"/>
      <c r="J86" s="24"/>
      <c r="K86" s="24"/>
    </row>
    <row r="87" spans="3:12" ht="12.75" x14ac:dyDescent="0.2">
      <c r="C87" s="32"/>
      <c r="D87" s="32"/>
      <c r="E87" s="32"/>
      <c r="F87" s="32"/>
      <c r="G87" s="32"/>
      <c r="H87" s="32"/>
    </row>
    <row r="88" spans="3:12" ht="12.75" x14ac:dyDescent="0.2">
      <c r="C88" s="32" t="s">
        <v>122</v>
      </c>
      <c r="D88" s="32"/>
      <c r="E88" s="32"/>
      <c r="F88" s="32"/>
      <c r="G88" s="32"/>
      <c r="H88" s="32"/>
    </row>
    <row r="89" spans="3:12" ht="12.75" x14ac:dyDescent="0.2">
      <c r="C89" s="32"/>
      <c r="D89" s="32"/>
      <c r="E89" s="32"/>
      <c r="F89" s="32"/>
      <c r="G89" s="32"/>
      <c r="H89" s="32"/>
    </row>
  </sheetData>
  <mergeCells count="10">
    <mergeCell ref="C4:H4"/>
    <mergeCell ref="C5:H5"/>
    <mergeCell ref="C6:H6"/>
    <mergeCell ref="C7:H7"/>
    <mergeCell ref="C8:C10"/>
    <mergeCell ref="D8:D10"/>
    <mergeCell ref="E8:E10"/>
    <mergeCell ref="F8:F10"/>
    <mergeCell ref="G8:G10"/>
    <mergeCell ref="H8:H10"/>
  </mergeCells>
  <printOptions horizontalCentered="1"/>
  <pageMargins left="0.70866141732283472" right="0.70866141732283472" top="0.89" bottom="0.39370078740157483" header="0.51" footer="0.31496062992125984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ESF</vt:lpstr>
      <vt:lpstr>'LDF ESF'!Área_de_impresión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2024-07-22T22:32:32Z</dcterms:created>
  <dcterms:modified xsi:type="dcterms:W3CDTF">2024-07-22T22:33:30Z</dcterms:modified>
</cp:coreProperties>
</file>